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TTR huyện" sheetId="1" r:id="rId1"/>
  </sheets>
  <definedNames>
    <definedName name="_xlnm.Print_Area" localSheetId="0">'TTR huyện'!$A$1:$T$12</definedName>
    <definedName name="_xlnm.Print_Titles" localSheetId="0">'TTR huyện'!$5:$6</definedName>
  </definedNames>
  <calcPr fullCalcOnLoad="1"/>
</workbook>
</file>

<file path=xl/sharedStrings.xml><?xml version="1.0" encoding="utf-8"?>
<sst xmlns="http://schemas.openxmlformats.org/spreadsheetml/2006/main" count="43" uniqueCount="39">
  <si>
    <t>RSX</t>
  </si>
  <si>
    <t>Số thửa</t>
  </si>
  <si>
    <t>Loại đất</t>
  </si>
  <si>
    <t>Diện tích 
còn lại 
(m2)</t>
  </si>
  <si>
    <t>Số TT</t>
  </si>
  <si>
    <t>Loại cây</t>
  </si>
  <si>
    <t>Số lượng</t>
  </si>
  <si>
    <t>Diện tích 
thửa đất 
(m2)</t>
  </si>
  <si>
    <t>Tờ 
bản 
đồ</t>
  </si>
  <si>
    <t>Đơn giá (đồng/ĐVT)</t>
  </si>
  <si>
    <t>Thành tiền
(đồng)</t>
  </si>
  <si>
    <t xml:space="preserve">Hỗ trợ đào
 tạo, chuyển
 đổi nghề và 
tìm kiếm 
việc làm 
(đồng) </t>
  </si>
  <si>
    <t>Hỗ trợ 
ổn định 
đời sống 
(đồng)</t>
  </si>
  <si>
    <t xml:space="preserve">Tổng cộng 
các khoản 
BT, HT 
(đồng) </t>
  </si>
  <si>
    <t>Đơn 
vị tính</t>
  </si>
  <si>
    <t>Diện tích 
thu hồi (m2)</t>
  </si>
  <si>
    <t>Tỷ lệ bồi thường (%)</t>
  </si>
  <si>
    <t>Bồi thường, hỗ trợ về hoa màu, tài sản trên đất</t>
  </si>
  <si>
    <t>Tổng giá trị BT, HT</t>
  </si>
  <si>
    <t>Công trình: Khu xử lý rác thải xã Xuân Lương</t>
  </si>
  <si>
    <t>Tại xã Xuân Lương, huyện Yên Thế, tỉnh Bắc Giang</t>
  </si>
  <si>
    <t>Cây keo đường kính 10-13 cm</t>
  </si>
  <si>
    <t>đ/cây</t>
  </si>
  <si>
    <t>đ/mộ</t>
  </si>
  <si>
    <t>Hộ nhận khoán</t>
  </si>
  <si>
    <t>Hoàng Xuân Thân</t>
  </si>
  <si>
    <t>Hoàng Thị Lợi</t>
  </si>
  <si>
    <t>Trần Minh Thuận</t>
  </si>
  <si>
    <t>Cây bạch có chiều cao &lt; 1,0 m</t>
  </si>
  <si>
    <t>Công ty TNHH MTV Lâm nghiệp Đông Bắc</t>
  </si>
  <si>
    <t>Đường vận xuất</t>
  </si>
  <si>
    <t>Cây keo đường kính từ trên 13-&lt;20 cm</t>
  </si>
  <si>
    <t xml:space="preserve">Số lượng tính bồi thường (theo mật độ)  </t>
  </si>
  <si>
    <t>Mộ chưa cải táng (Bao gồm Đơn giá mộ chưa cải táng, chi phí đào bốc, chi phí di chuyển mộ, chi phí bố trí đất đai, đầu tư hạ tầng đặt mộ, chi phí hợp lý khác)</t>
  </si>
  <si>
    <t>Đỗ Văn Thuyên</t>
  </si>
  <si>
    <t>Bồi thường chi phí đầu tư còn lại vào đất
(đồng)</t>
  </si>
  <si>
    <t>PHƯƠNG ÁN BỒI THƯỜNG, HỖ TRỢ, TÁI ĐỊNH CƯ</t>
  </si>
  <si>
    <t>Họ tên tổ chức 
sử dụng đất</t>
  </si>
  <si>
    <t>(Kèm theo Tờ trình số:               /TTr-UBND ngày    tháng     năm 2023 của UBND huyện Yên Thế)</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</si>
</sst>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0_);_(* \(#,##0\);_(* &quot;-&quot;??_);_(@_)"/>
    <numFmt numFmtId="182" formatCode="0.0"/>
    <numFmt numFmtId="183" formatCode="#,##0.000"/>
    <numFmt numFmtId="184" formatCode="#,##0.00000000000000"/>
    <numFmt numFmtId="185" formatCode="#,##0.000000000000000"/>
    <numFmt numFmtId="186" formatCode="#,##0.0000000000000000"/>
    <numFmt numFmtId="187" formatCode="#,##0.00000000000000000"/>
    <numFmt numFmtId="188" formatCode="#,##0.000000000000000000"/>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_(* #,##0.0_);_(* \(#,##0.0\);_(* &quot;-&quot;??_);_(@_)"/>
    <numFmt numFmtId="200" formatCode="_(* #,##0.0_);_(* \(#,##0.0\);_(* &quot;-&quot;?_);_(@_)"/>
    <numFmt numFmtId="201" formatCode="&quot;Yes&quot;;&quot;Yes&quot;;&quot;No&quot;"/>
    <numFmt numFmtId="202" formatCode="&quot;True&quot;;&quot;True&quot;;&quot;False&quot;"/>
    <numFmt numFmtId="203" formatCode="&quot;On&quot;;&quot;On&quot;;&quot;Off&quot;"/>
    <numFmt numFmtId="204" formatCode="[$€-2]\ #,##0.00_);[Red]\([$€-2]\ #,##0.00\)"/>
    <numFmt numFmtId="205" formatCode="_(* #,##0.000_);_(* \(#,##0.000\);_(* &quot;-&quot;??_);_(@_)"/>
    <numFmt numFmtId="206" formatCode="_(* #,##0.0000_);_(* \(#,##0.0000\);_(* &quot;-&quot;??_);_(@_)"/>
    <numFmt numFmtId="207" formatCode="0.0000"/>
    <numFmt numFmtId="208" formatCode="0.000"/>
  </numFmts>
  <fonts count="51">
    <font>
      <sz val="12"/>
      <name val="Times New Roman"/>
      <family val="0"/>
    </font>
    <font>
      <sz val="10"/>
      <name val="Arial"/>
      <family val="2"/>
    </font>
    <font>
      <b/>
      <sz val="13"/>
      <name val="Times New Roman"/>
      <family val="1"/>
    </font>
    <font>
      <u val="single"/>
      <sz val="10"/>
      <color indexed="36"/>
      <name val="Arial"/>
      <family val="2"/>
    </font>
    <font>
      <u val="single"/>
      <sz val="10"/>
      <color indexed="12"/>
      <name val="Arial"/>
      <family val="2"/>
    </font>
    <font>
      <sz val="8"/>
      <name val="Times New Roman"/>
      <family val="1"/>
    </font>
    <font>
      <b/>
      <sz val="14"/>
      <name val="Times New Roman"/>
      <family val="1"/>
    </font>
    <font>
      <sz val="12"/>
      <name val=".VnTime"/>
      <family val="2"/>
    </font>
    <font>
      <b/>
      <sz val="10"/>
      <name val="Times New Roman"/>
      <family val="1"/>
    </font>
    <font>
      <sz val="12"/>
      <color indexed="8"/>
      <name val=".VnTime"/>
      <family val="2"/>
    </font>
    <font>
      <sz val="12"/>
      <color indexed="10"/>
      <name val=".VnTime"/>
      <family val="2"/>
    </font>
    <font>
      <b/>
      <sz val="12"/>
      <color indexed="8"/>
      <name val=".VnTime"/>
      <family val="2"/>
    </font>
    <font>
      <b/>
      <sz val="9"/>
      <name val="Times New Roman"/>
      <family val="1"/>
    </font>
    <font>
      <b/>
      <sz val="12"/>
      <color indexed="10"/>
      <name val=".VnTime"/>
      <family val="2"/>
    </font>
    <font>
      <b/>
      <i/>
      <sz val="12"/>
      <name val="Times New Roman"/>
      <family val="1"/>
    </font>
    <font>
      <i/>
      <sz val="12"/>
      <name val="Times New Roman"/>
      <family val="1"/>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7" fillId="0" borderId="0" xfId="0" applyFont="1" applyAlignment="1">
      <alignment/>
    </xf>
    <xf numFmtId="0" fontId="11" fillId="0" borderId="0" xfId="0" applyFont="1" applyBorder="1" applyAlignment="1">
      <alignment/>
    </xf>
    <xf numFmtId="0" fontId="9" fillId="0" borderId="0" xfId="0" applyFont="1" applyAlignment="1">
      <alignment/>
    </xf>
    <xf numFmtId="0" fontId="7" fillId="0" borderId="0" xfId="0" applyFont="1" applyAlignment="1">
      <alignment horizontal="center"/>
    </xf>
    <xf numFmtId="0" fontId="7" fillId="0" borderId="0" xfId="0" applyFont="1" applyFill="1" applyAlignment="1">
      <alignment horizontal="center"/>
    </xf>
    <xf numFmtId="0" fontId="10" fillId="0" borderId="0" xfId="0" applyFont="1" applyAlignment="1">
      <alignment/>
    </xf>
    <xf numFmtId="180" fontId="8" fillId="0" borderId="10" xfId="60" applyNumberFormat="1" applyFont="1" applyFill="1" applyBorder="1" applyAlignment="1">
      <alignment horizontal="right" vertical="center" wrapText="1"/>
      <protection/>
    </xf>
    <xf numFmtId="3" fontId="8" fillId="0" borderId="10" xfId="60" applyNumberFormat="1" applyFont="1" applyFill="1" applyBorder="1" applyAlignment="1">
      <alignment horizontal="right" vertical="center" wrapText="1"/>
      <protection/>
    </xf>
    <xf numFmtId="0" fontId="12" fillId="0" borderId="10" xfId="0" applyFont="1" applyBorder="1" applyAlignment="1">
      <alignment horizontal="center" vertical="center" wrapText="1"/>
    </xf>
    <xf numFmtId="0" fontId="13" fillId="0" borderId="0" xfId="0" applyFont="1" applyAlignment="1">
      <alignment/>
    </xf>
    <xf numFmtId="3" fontId="13" fillId="0" borderId="0" xfId="0" applyNumberFormat="1" applyFont="1" applyAlignment="1">
      <alignment/>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7" fillId="0" borderId="10" xfId="0" applyFont="1" applyBorder="1" applyAlignment="1">
      <alignment horizontal="center" vertical="center"/>
    </xf>
    <xf numFmtId="3" fontId="0" fillId="0" borderId="10" xfId="60" applyNumberFormat="1" applyFont="1" applyFill="1" applyBorder="1" applyAlignment="1">
      <alignment horizontal="center" vertical="center" wrapText="1"/>
      <protection/>
    </xf>
    <xf numFmtId="181" fontId="0" fillId="0" borderId="10" xfId="42" applyNumberFormat="1" applyFont="1" applyBorder="1" applyAlignment="1">
      <alignment horizontal="center" vertical="center" wrapText="1"/>
    </xf>
    <xf numFmtId="0" fontId="14" fillId="0" borderId="0" xfId="59" applyFont="1" applyFill="1" applyBorder="1" applyAlignment="1">
      <alignment horizontal="center" vertical="center" wrapText="1"/>
      <protection/>
    </xf>
    <xf numFmtId="0" fontId="15" fillId="0" borderId="0" xfId="59" applyFont="1" applyFill="1" applyBorder="1" applyAlignment="1">
      <alignment horizontal="center" vertical="center" wrapText="1"/>
      <protection/>
    </xf>
    <xf numFmtId="0" fontId="15" fillId="0" borderId="0" xfId="59" applyFont="1" applyFill="1" applyBorder="1" applyAlignment="1">
      <alignment horizontal="right" vertical="center" wrapText="1"/>
      <protection/>
    </xf>
    <xf numFmtId="0" fontId="0" fillId="0" borderId="10" xfId="0" applyFont="1" applyBorder="1" applyAlignment="1">
      <alignment vertical="center" wrapText="1"/>
    </xf>
    <xf numFmtId="199" fontId="0" fillId="0" borderId="10" xfId="42" applyNumberFormat="1" applyFont="1" applyBorder="1" applyAlignment="1">
      <alignment vertical="center" wrapText="1"/>
    </xf>
    <xf numFmtId="181" fontId="0" fillId="0" borderId="10" xfId="42" applyNumberFormat="1" applyFont="1" applyBorder="1" applyAlignment="1">
      <alignment vertical="center" wrapText="1"/>
    </xf>
    <xf numFmtId="0" fontId="0" fillId="0" borderId="10" xfId="0" applyFont="1" applyBorder="1" applyAlignment="1">
      <alignment/>
    </xf>
    <xf numFmtId="181" fontId="0" fillId="0" borderId="10" xfId="0" applyNumberFormat="1" applyFont="1" applyBorder="1" applyAlignment="1">
      <alignment vertical="center" wrapText="1"/>
    </xf>
    <xf numFmtId="180" fontId="7" fillId="0" borderId="0" xfId="0" applyNumberFormat="1" applyFont="1" applyAlignment="1">
      <alignment/>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3" fontId="0" fillId="0" borderId="10" xfId="60" applyNumberFormat="1" applyFont="1" applyFill="1" applyBorder="1" applyAlignment="1">
      <alignment vertical="center" wrapText="1"/>
      <protection/>
    </xf>
    <xf numFmtId="181" fontId="7" fillId="0" borderId="0" xfId="0" applyNumberFormat="1" applyFont="1" applyAlignment="1">
      <alignment/>
    </xf>
    <xf numFmtId="0" fontId="0" fillId="0" borderId="10" xfId="0"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181" fontId="0" fillId="0" borderId="10" xfId="42" applyNumberFormat="1" applyFont="1" applyBorder="1" applyAlignment="1">
      <alignment horizontal="center" vertical="center" wrapText="1"/>
    </xf>
    <xf numFmtId="0" fontId="12" fillId="0" borderId="10" xfId="0" applyFont="1" applyBorder="1" applyAlignment="1">
      <alignment horizontal="center" vertical="center" wrapText="1"/>
    </xf>
    <xf numFmtId="181" fontId="0"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3" fontId="0" fillId="0" borderId="10" xfId="60" applyNumberFormat="1" applyFont="1" applyFill="1" applyBorder="1" applyAlignment="1">
      <alignment horizontal="center" vertical="center" wrapText="1"/>
      <protection/>
    </xf>
    <xf numFmtId="3" fontId="0" fillId="0" borderId="11" xfId="60" applyNumberFormat="1" applyFont="1" applyFill="1" applyBorder="1" applyAlignment="1">
      <alignment horizontal="center" vertical="center" wrapText="1"/>
      <protection/>
    </xf>
    <xf numFmtId="3" fontId="0" fillId="0" borderId="12" xfId="60" applyNumberFormat="1" applyFont="1" applyFill="1" applyBorder="1" applyAlignment="1">
      <alignment horizontal="center" vertical="center" wrapText="1"/>
      <protection/>
    </xf>
    <xf numFmtId="3" fontId="0" fillId="0" borderId="13" xfId="60" applyNumberFormat="1" applyFont="1" applyFill="1" applyBorder="1" applyAlignment="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0" fontId="12" fillId="0" borderId="10" xfId="0" applyFont="1" applyBorder="1" applyAlignment="1">
      <alignment horizontal="justify"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199" fontId="0" fillId="0" borderId="11" xfId="42" applyNumberFormat="1" applyFont="1" applyBorder="1" applyAlignment="1">
      <alignment horizontal="center" vertical="center" wrapText="1"/>
    </xf>
    <xf numFmtId="199" fontId="0" fillId="0" borderId="12" xfId="42" applyNumberFormat="1" applyFont="1" applyBorder="1" applyAlignment="1">
      <alignment horizontal="center" vertical="center" wrapText="1"/>
    </xf>
    <xf numFmtId="199" fontId="0" fillId="0" borderId="13" xfId="42" applyNumberFormat="1" applyFont="1" applyBorder="1" applyAlignment="1">
      <alignment horizontal="center" vertical="center" wrapText="1"/>
    </xf>
    <xf numFmtId="199" fontId="0" fillId="0" borderId="10" xfId="42" applyNumberFormat="1"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rmal_Sheet2_bieu-dat-thu-hoi-lan"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zoomScaleSheetLayoutView="70" zoomScalePageLayoutView="0" workbookViewId="0" topLeftCell="A1">
      <selection activeCell="M9" sqref="M9"/>
    </sheetView>
  </sheetViews>
  <sheetFormatPr defaultColWidth="7.75390625" defaultRowHeight="15.75"/>
  <cols>
    <col min="1" max="1" width="2.875" style="4" customWidth="1"/>
    <col min="2" max="2" width="8.75390625" style="1" customWidth="1"/>
    <col min="3" max="3" width="15.375" style="1" customWidth="1"/>
    <col min="4" max="4" width="4.125" style="1" customWidth="1"/>
    <col min="5" max="5" width="3.875" style="4" customWidth="1"/>
    <col min="6" max="6" width="11.75390625" style="4" customWidth="1"/>
    <col min="7" max="7" width="9.00390625" style="5" bestFit="1" customWidth="1"/>
    <col min="8" max="8" width="10.875" style="4" bestFit="1" customWidth="1"/>
    <col min="9" max="9" width="5.75390625" style="4" customWidth="1"/>
    <col min="10" max="10" width="15.00390625" style="6" customWidth="1"/>
    <col min="11" max="11" width="9.125" style="6" hidden="1" customWidth="1"/>
    <col min="12" max="12" width="15.75390625" style="6" hidden="1" customWidth="1"/>
    <col min="13" max="13" width="31.00390625" style="1" customWidth="1"/>
    <col min="14" max="14" width="6.50390625" style="1" customWidth="1"/>
    <col min="15" max="15" width="5.50390625" style="4" customWidth="1"/>
    <col min="16" max="16" width="9.875" style="4" hidden="1" customWidth="1"/>
    <col min="17" max="17" width="10.75390625" style="1" customWidth="1"/>
    <col min="18" max="18" width="6.00390625" style="1" customWidth="1"/>
    <col min="19" max="19" width="10.625" style="1" customWidth="1"/>
    <col min="20" max="20" width="11.50390625" style="10" customWidth="1"/>
    <col min="21" max="16384" width="7.75390625" style="1" customWidth="1"/>
  </cols>
  <sheetData>
    <row r="1" spans="1:20" ht="24.75" customHeight="1">
      <c r="A1" s="44" t="s">
        <v>36</v>
      </c>
      <c r="B1" s="44"/>
      <c r="C1" s="44"/>
      <c r="D1" s="44"/>
      <c r="E1" s="44"/>
      <c r="F1" s="44"/>
      <c r="G1" s="44"/>
      <c r="H1" s="44"/>
      <c r="I1" s="44"/>
      <c r="J1" s="44"/>
      <c r="K1" s="44"/>
      <c r="L1" s="44"/>
      <c r="M1" s="44"/>
      <c r="N1" s="44"/>
      <c r="O1" s="44"/>
      <c r="P1" s="44"/>
      <c r="Q1" s="44"/>
      <c r="R1" s="44"/>
      <c r="S1" s="44"/>
      <c r="T1" s="44"/>
    </row>
    <row r="2" spans="1:20" ht="12.75" customHeight="1">
      <c r="A2" s="45" t="s">
        <v>19</v>
      </c>
      <c r="B2" s="45"/>
      <c r="C2" s="45"/>
      <c r="D2" s="45"/>
      <c r="E2" s="45"/>
      <c r="F2" s="45"/>
      <c r="G2" s="45"/>
      <c r="H2" s="45"/>
      <c r="I2" s="45"/>
      <c r="J2" s="45"/>
      <c r="K2" s="45"/>
      <c r="L2" s="45"/>
      <c r="M2" s="45"/>
      <c r="N2" s="45"/>
      <c r="O2" s="45"/>
      <c r="P2" s="45"/>
      <c r="Q2" s="45"/>
      <c r="R2" s="45"/>
      <c r="S2" s="45"/>
      <c r="T2" s="45"/>
    </row>
    <row r="3" spans="1:20" ht="12" customHeight="1">
      <c r="A3" s="47" t="s">
        <v>20</v>
      </c>
      <c r="B3" s="47"/>
      <c r="C3" s="47"/>
      <c r="D3" s="47"/>
      <c r="E3" s="47"/>
      <c r="F3" s="47"/>
      <c r="G3" s="47"/>
      <c r="H3" s="47"/>
      <c r="I3" s="47"/>
      <c r="J3" s="47"/>
      <c r="K3" s="47"/>
      <c r="L3" s="47"/>
      <c r="M3" s="47"/>
      <c r="N3" s="47"/>
      <c r="O3" s="47"/>
      <c r="P3" s="47"/>
      <c r="Q3" s="47"/>
      <c r="R3" s="47"/>
      <c r="S3" s="47"/>
      <c r="T3" s="47"/>
    </row>
    <row r="4" spans="1:20" ht="32.25" customHeight="1">
      <c r="A4" s="48" t="s">
        <v>38</v>
      </c>
      <c r="B4" s="48"/>
      <c r="C4" s="48"/>
      <c r="D4" s="48"/>
      <c r="E4" s="48"/>
      <c r="F4" s="48"/>
      <c r="G4" s="48"/>
      <c r="H4" s="48"/>
      <c r="I4" s="48"/>
      <c r="J4" s="48"/>
      <c r="K4" s="48"/>
      <c r="L4" s="48"/>
      <c r="M4" s="48"/>
      <c r="N4" s="48"/>
      <c r="O4" s="48"/>
      <c r="P4" s="48"/>
      <c r="Q4" s="48"/>
      <c r="R4" s="48"/>
      <c r="S4" s="48"/>
      <c r="T4" s="48"/>
    </row>
    <row r="5" spans="1:20" ht="27.75" customHeight="1">
      <c r="A5" s="46" t="s">
        <v>4</v>
      </c>
      <c r="B5" s="34" t="s">
        <v>37</v>
      </c>
      <c r="C5" s="34" t="s">
        <v>24</v>
      </c>
      <c r="D5" s="34" t="s">
        <v>8</v>
      </c>
      <c r="E5" s="34" t="s">
        <v>1</v>
      </c>
      <c r="F5" s="34" t="s">
        <v>7</v>
      </c>
      <c r="G5" s="34" t="s">
        <v>15</v>
      </c>
      <c r="H5" s="34" t="s">
        <v>3</v>
      </c>
      <c r="I5" s="34" t="s">
        <v>2</v>
      </c>
      <c r="J5" s="34" t="s">
        <v>35</v>
      </c>
      <c r="K5" s="34" t="s">
        <v>11</v>
      </c>
      <c r="L5" s="34" t="s">
        <v>12</v>
      </c>
      <c r="M5" s="49" t="s">
        <v>17</v>
      </c>
      <c r="N5" s="50"/>
      <c r="O5" s="50"/>
      <c r="P5" s="50"/>
      <c r="Q5" s="50"/>
      <c r="R5" s="50"/>
      <c r="S5" s="51"/>
      <c r="T5" s="34" t="s">
        <v>13</v>
      </c>
    </row>
    <row r="6" spans="1:20" ht="58.5" customHeight="1">
      <c r="A6" s="46"/>
      <c r="B6" s="34"/>
      <c r="C6" s="34"/>
      <c r="D6" s="34"/>
      <c r="E6" s="34"/>
      <c r="F6" s="34"/>
      <c r="G6" s="34"/>
      <c r="H6" s="34"/>
      <c r="I6" s="34"/>
      <c r="J6" s="34"/>
      <c r="K6" s="34"/>
      <c r="L6" s="34"/>
      <c r="M6" s="9" t="s">
        <v>5</v>
      </c>
      <c r="N6" s="9" t="s">
        <v>14</v>
      </c>
      <c r="O6" s="9" t="s">
        <v>6</v>
      </c>
      <c r="P6" s="9" t="s">
        <v>32</v>
      </c>
      <c r="Q6" s="9" t="s">
        <v>9</v>
      </c>
      <c r="R6" s="9" t="s">
        <v>16</v>
      </c>
      <c r="S6" s="9" t="s">
        <v>10</v>
      </c>
      <c r="T6" s="34"/>
    </row>
    <row r="7" spans="1:20" ht="15">
      <c r="A7" s="26">
        <v>1</v>
      </c>
      <c r="B7" s="27">
        <v>2</v>
      </c>
      <c r="C7" s="27">
        <v>3</v>
      </c>
      <c r="D7" s="27">
        <v>4</v>
      </c>
      <c r="E7" s="27">
        <v>5</v>
      </c>
      <c r="F7" s="26">
        <v>6</v>
      </c>
      <c r="G7" s="27">
        <v>7</v>
      </c>
      <c r="H7" s="27">
        <v>8</v>
      </c>
      <c r="I7" s="27">
        <v>9</v>
      </c>
      <c r="J7" s="27">
        <v>10</v>
      </c>
      <c r="K7" s="26">
        <v>11</v>
      </c>
      <c r="L7" s="27">
        <v>12</v>
      </c>
      <c r="M7" s="27">
        <v>13</v>
      </c>
      <c r="N7" s="27">
        <v>14</v>
      </c>
      <c r="O7" s="27">
        <v>15</v>
      </c>
      <c r="P7" s="27"/>
      <c r="Q7" s="26">
        <v>16</v>
      </c>
      <c r="R7" s="27">
        <v>17</v>
      </c>
      <c r="S7" s="27">
        <v>18</v>
      </c>
      <c r="T7" s="27">
        <v>19</v>
      </c>
    </row>
    <row r="8" spans="1:20" ht="15.75">
      <c r="A8" s="41">
        <v>1</v>
      </c>
      <c r="B8" s="38" t="s">
        <v>29</v>
      </c>
      <c r="C8" s="37" t="s">
        <v>25</v>
      </c>
      <c r="D8" s="41">
        <v>182</v>
      </c>
      <c r="E8" s="41">
        <v>4</v>
      </c>
      <c r="F8" s="52">
        <v>304902.1</v>
      </c>
      <c r="G8" s="55">
        <v>3884</v>
      </c>
      <c r="H8" s="52">
        <f>F8-SUM(G8:G12)</f>
        <v>299824.1</v>
      </c>
      <c r="I8" s="41" t="s">
        <v>0</v>
      </c>
      <c r="J8" s="33">
        <f>G8*7000*0.5</f>
        <v>13594000</v>
      </c>
      <c r="K8" s="32">
        <v>0</v>
      </c>
      <c r="L8" s="32">
        <v>0</v>
      </c>
      <c r="M8" s="31" t="s">
        <v>21</v>
      </c>
      <c r="N8" s="12" t="s">
        <v>22</v>
      </c>
      <c r="O8" s="16">
        <v>35</v>
      </c>
      <c r="P8" s="16">
        <f>+O8</f>
        <v>35</v>
      </c>
      <c r="Q8" s="16">
        <v>118000</v>
      </c>
      <c r="R8" s="12">
        <v>100</v>
      </c>
      <c r="S8" s="16">
        <f>O8*Q8</f>
        <v>4130000</v>
      </c>
      <c r="T8" s="35">
        <f>J8+S8+S9</f>
        <v>28154000</v>
      </c>
    </row>
    <row r="9" spans="1:20" ht="15.75">
      <c r="A9" s="42"/>
      <c r="B9" s="39"/>
      <c r="C9" s="37"/>
      <c r="D9" s="42"/>
      <c r="E9" s="42"/>
      <c r="F9" s="53"/>
      <c r="G9" s="55"/>
      <c r="H9" s="53"/>
      <c r="I9" s="42"/>
      <c r="J9" s="33"/>
      <c r="K9" s="32"/>
      <c r="L9" s="32"/>
      <c r="M9" s="23" t="s">
        <v>28</v>
      </c>
      <c r="N9" s="12" t="s">
        <v>22</v>
      </c>
      <c r="O9" s="16">
        <v>745</v>
      </c>
      <c r="P9" s="16">
        <v>745</v>
      </c>
      <c r="Q9" s="16">
        <v>14000</v>
      </c>
      <c r="R9" s="12">
        <v>100</v>
      </c>
      <c r="S9" s="16">
        <f>O9*Q9</f>
        <v>10430000</v>
      </c>
      <c r="T9" s="35"/>
    </row>
    <row r="10" spans="1:20" ht="31.5">
      <c r="A10" s="42"/>
      <c r="B10" s="39"/>
      <c r="C10" s="15" t="s">
        <v>26</v>
      </c>
      <c r="D10" s="42"/>
      <c r="E10" s="42"/>
      <c r="F10" s="53"/>
      <c r="G10" s="21">
        <v>804</v>
      </c>
      <c r="H10" s="53"/>
      <c r="I10" s="42"/>
      <c r="J10" s="22">
        <f>G10*7000/2</f>
        <v>2814000</v>
      </c>
      <c r="K10" s="32"/>
      <c r="L10" s="32"/>
      <c r="M10" s="12" t="s">
        <v>31</v>
      </c>
      <c r="N10" s="12" t="s">
        <v>22</v>
      </c>
      <c r="O10" s="16">
        <v>60</v>
      </c>
      <c r="P10" s="16"/>
      <c r="Q10" s="16">
        <v>154000</v>
      </c>
      <c r="R10" s="12">
        <v>100</v>
      </c>
      <c r="S10" s="16">
        <f>O10*Q10</f>
        <v>9240000</v>
      </c>
      <c r="T10" s="24">
        <f>J10+S10</f>
        <v>12054000</v>
      </c>
    </row>
    <row r="11" spans="1:20" ht="30.75" customHeight="1">
      <c r="A11" s="42"/>
      <c r="B11" s="39"/>
      <c r="C11" s="15" t="s">
        <v>30</v>
      </c>
      <c r="D11" s="42"/>
      <c r="E11" s="42"/>
      <c r="F11" s="53"/>
      <c r="G11" s="21">
        <f>850-460</f>
        <v>390</v>
      </c>
      <c r="H11" s="53"/>
      <c r="I11" s="42"/>
      <c r="J11" s="20">
        <v>0</v>
      </c>
      <c r="K11" s="32"/>
      <c r="L11" s="32"/>
      <c r="M11" s="12"/>
      <c r="N11" s="12"/>
      <c r="O11" s="16"/>
      <c r="P11" s="16"/>
      <c r="Q11" s="16"/>
      <c r="R11" s="12"/>
      <c r="S11" s="16"/>
      <c r="T11" s="20"/>
    </row>
    <row r="12" spans="1:20" ht="87.75" customHeight="1">
      <c r="A12" s="42"/>
      <c r="B12" s="39"/>
      <c r="C12" s="28" t="s">
        <v>27</v>
      </c>
      <c r="D12" s="42"/>
      <c r="E12" s="42"/>
      <c r="F12" s="53"/>
      <c r="G12" s="21">
        <v>0</v>
      </c>
      <c r="H12" s="53"/>
      <c r="I12" s="42"/>
      <c r="J12" s="20">
        <v>0</v>
      </c>
      <c r="K12" s="32"/>
      <c r="L12" s="32"/>
      <c r="M12" s="30" t="s">
        <v>33</v>
      </c>
      <c r="N12" s="13" t="s">
        <v>23</v>
      </c>
      <c r="O12" s="16">
        <v>1</v>
      </c>
      <c r="P12" s="16">
        <v>1</v>
      </c>
      <c r="Q12" s="16">
        <f>+(9120000+5000000+2000000+2000000+1500000)</f>
        <v>19620000</v>
      </c>
      <c r="R12" s="14">
        <v>100</v>
      </c>
      <c r="S12" s="16">
        <f>O12*Q12</f>
        <v>19620000</v>
      </c>
      <c r="T12" s="24">
        <f>J12+S12</f>
        <v>19620000</v>
      </c>
    </row>
    <row r="13" spans="1:20" ht="90.75" customHeight="1">
      <c r="A13" s="43"/>
      <c r="B13" s="40"/>
      <c r="C13" s="28" t="s">
        <v>34</v>
      </c>
      <c r="D13" s="43"/>
      <c r="E13" s="43"/>
      <c r="F13" s="54"/>
      <c r="G13" s="21">
        <v>0</v>
      </c>
      <c r="H13" s="54"/>
      <c r="I13" s="43"/>
      <c r="J13" s="20">
        <v>0</v>
      </c>
      <c r="K13" s="12"/>
      <c r="L13" s="12"/>
      <c r="M13" s="30" t="s">
        <v>33</v>
      </c>
      <c r="N13" s="13" t="s">
        <v>23</v>
      </c>
      <c r="O13" s="16">
        <v>1</v>
      </c>
      <c r="P13" s="16">
        <v>1</v>
      </c>
      <c r="Q13" s="16">
        <f>+(9120000+5000000+2000000+2000000+1500000)</f>
        <v>19620000</v>
      </c>
      <c r="R13" s="14">
        <v>100</v>
      </c>
      <c r="S13" s="16">
        <f>O13*Q13</f>
        <v>19620000</v>
      </c>
      <c r="T13" s="24">
        <f>J13+S13</f>
        <v>19620000</v>
      </c>
    </row>
    <row r="14" spans="1:20" s="2" customFormat="1" ht="31.5" customHeight="1">
      <c r="A14" s="36" t="s">
        <v>18</v>
      </c>
      <c r="B14" s="36"/>
      <c r="C14" s="36"/>
      <c r="D14" s="36"/>
      <c r="E14" s="36"/>
      <c r="F14" s="7"/>
      <c r="G14" s="7">
        <f>SUM(G8:G12)</f>
        <v>5078</v>
      </c>
      <c r="H14" s="7"/>
      <c r="I14" s="8"/>
      <c r="J14" s="7">
        <f>SUM(J8:L13)</f>
        <v>16408000</v>
      </c>
      <c r="K14" s="8"/>
      <c r="L14" s="8"/>
      <c r="M14" s="8"/>
      <c r="N14" s="8"/>
      <c r="O14" s="8"/>
      <c r="P14" s="8"/>
      <c r="Q14" s="8"/>
      <c r="R14" s="8"/>
      <c r="S14" s="8">
        <f>SUM(S8:S13)</f>
        <v>63040000</v>
      </c>
      <c r="T14" s="8">
        <f>SUM(T8:T13)</f>
        <v>79448000</v>
      </c>
    </row>
    <row r="15" spans="11:12" ht="11.25" customHeight="1">
      <c r="K15" s="3"/>
      <c r="L15" s="3"/>
    </row>
    <row r="16" ht="15.75">
      <c r="T16" s="11"/>
    </row>
    <row r="17" ht="15.75">
      <c r="S17" s="25"/>
    </row>
    <row r="18" spans="5:20" ht="34.5" customHeight="1">
      <c r="E18" s="10"/>
      <c r="F18" s="1"/>
      <c r="G18" s="1"/>
      <c r="H18" s="1"/>
      <c r="I18" s="1"/>
      <c r="J18" s="1"/>
      <c r="K18" s="1"/>
      <c r="L18" s="1"/>
      <c r="M18" s="29"/>
      <c r="N18" s="29"/>
      <c r="O18" s="1"/>
      <c r="P18" s="1"/>
      <c r="T18" s="1"/>
    </row>
    <row r="19" spans="5:20" ht="15.75">
      <c r="E19" s="10"/>
      <c r="F19" s="1"/>
      <c r="G19" s="1"/>
      <c r="H19" s="1"/>
      <c r="I19" s="1"/>
      <c r="J19" s="1"/>
      <c r="K19" s="1"/>
      <c r="L19" s="1"/>
      <c r="O19" s="1"/>
      <c r="P19" s="1"/>
      <c r="T19" s="1"/>
    </row>
    <row r="20" spans="5:20" ht="15.75">
      <c r="E20" s="10"/>
      <c r="F20" s="1"/>
      <c r="G20" s="1"/>
      <c r="H20" s="1"/>
      <c r="I20" s="1"/>
      <c r="J20" s="29"/>
      <c r="K20" s="1"/>
      <c r="L20" s="1"/>
      <c r="O20" s="1"/>
      <c r="P20" s="1"/>
      <c r="T20" s="1"/>
    </row>
    <row r="21" spans="5:20" ht="15.75">
      <c r="E21" s="10"/>
      <c r="F21" s="1"/>
      <c r="G21" s="1"/>
      <c r="H21" s="1"/>
      <c r="I21" s="1"/>
      <c r="J21" s="1"/>
      <c r="K21" s="1"/>
      <c r="L21" s="1"/>
      <c r="O21" s="1"/>
      <c r="P21" s="1"/>
      <c r="T21" s="1"/>
    </row>
    <row r="22" spans="5:20" ht="15.75">
      <c r="E22" s="10"/>
      <c r="F22" s="1"/>
      <c r="G22" s="1"/>
      <c r="H22" s="1"/>
      <c r="I22" s="1"/>
      <c r="J22" s="1"/>
      <c r="K22" s="1"/>
      <c r="L22" s="1"/>
      <c r="O22" s="1"/>
      <c r="P22" s="1"/>
      <c r="T22" s="1"/>
    </row>
    <row r="23" spans="5:20" ht="15.75">
      <c r="E23" s="10"/>
      <c r="F23" s="1"/>
      <c r="G23" s="1"/>
      <c r="H23" s="1"/>
      <c r="I23" s="1"/>
      <c r="J23" s="1"/>
      <c r="K23" s="1"/>
      <c r="L23" s="1"/>
      <c r="O23" s="1"/>
      <c r="P23" s="1"/>
      <c r="T23" s="1"/>
    </row>
    <row r="24" spans="5:20" ht="15.75">
      <c r="E24" s="10"/>
      <c r="F24" s="1"/>
      <c r="G24" s="1"/>
      <c r="H24" s="1"/>
      <c r="I24" s="1"/>
      <c r="J24" s="1"/>
      <c r="K24" s="1"/>
      <c r="L24" s="1"/>
      <c r="O24" s="1"/>
      <c r="P24" s="1"/>
      <c r="T24" s="1"/>
    </row>
    <row r="25" spans="5:20" ht="15.75">
      <c r="E25" s="10"/>
      <c r="F25" s="1"/>
      <c r="G25" s="1"/>
      <c r="H25" s="1"/>
      <c r="I25" s="1"/>
      <c r="J25" s="1"/>
      <c r="K25" s="1"/>
      <c r="L25" s="1"/>
      <c r="O25" s="1"/>
      <c r="P25" s="1"/>
      <c r="T25" s="1"/>
    </row>
    <row r="29" spans="3:14" ht="15.75">
      <c r="C29" s="17"/>
      <c r="D29" s="17"/>
      <c r="E29" s="18"/>
      <c r="F29" s="18"/>
      <c r="G29" s="18"/>
      <c r="H29" s="18"/>
      <c r="I29" s="18"/>
      <c r="J29" s="18"/>
      <c r="K29" s="18"/>
      <c r="L29" s="18"/>
      <c r="M29" s="19"/>
      <c r="N29" s="18"/>
    </row>
  </sheetData>
  <sheetProtection/>
  <mergeCells count="32">
    <mergeCell ref="E8:E13"/>
    <mergeCell ref="F8:F13"/>
    <mergeCell ref="H8:H13"/>
    <mergeCell ref="I8:I13"/>
    <mergeCell ref="E5:E6"/>
    <mergeCell ref="G8:G9"/>
    <mergeCell ref="A1:T1"/>
    <mergeCell ref="A2:T2"/>
    <mergeCell ref="A5:A6"/>
    <mergeCell ref="B5:B6"/>
    <mergeCell ref="D5:D6"/>
    <mergeCell ref="J5:J6"/>
    <mergeCell ref="A3:T3"/>
    <mergeCell ref="A4:T4"/>
    <mergeCell ref="F5:F6"/>
    <mergeCell ref="M5:S5"/>
    <mergeCell ref="A14:E14"/>
    <mergeCell ref="G5:G6"/>
    <mergeCell ref="C8:C9"/>
    <mergeCell ref="C5:C6"/>
    <mergeCell ref="T5:T6"/>
    <mergeCell ref="B8:B13"/>
    <mergeCell ref="D8:D13"/>
    <mergeCell ref="L5:L6"/>
    <mergeCell ref="I5:I6"/>
    <mergeCell ref="A8:A13"/>
    <mergeCell ref="K8:K12"/>
    <mergeCell ref="J8:J9"/>
    <mergeCell ref="K5:K6"/>
    <mergeCell ref="H5:H6"/>
    <mergeCell ref="L8:L12"/>
    <mergeCell ref="T8:T9"/>
  </mergeCells>
  <printOptions/>
  <pageMargins left="0.33" right="0.2" top="0.59" bottom="0.6" header="0.48" footer="0.5"/>
  <pageSetup fitToHeight="1" fitToWidth="1" horizontalDpi="600" verticalDpi="600" orientation="landscape" paperSize="9" scale="7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cp:lastModifiedBy>
  <cp:lastPrinted>2021-09-28T09:00:52Z</cp:lastPrinted>
  <dcterms:created xsi:type="dcterms:W3CDTF">2017-10-13T08:05:07Z</dcterms:created>
  <dcterms:modified xsi:type="dcterms:W3CDTF">2023-09-13T14:03:22Z</dcterms:modified>
  <cp:category/>
  <cp:version/>
  <cp:contentType/>
  <cp:contentStatus/>
</cp:coreProperties>
</file>